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autoCompressPictures="0"/>
  <bookViews>
    <workbookView xWindow="0" yWindow="720" windowWidth="33900" windowHeight="18260" firstSheet="2" activeTab="4"/>
  </bookViews>
  <sheets>
    <sheet name="live release cost calculator" sheetId="3" r:id="rId1"/>
    <sheet name="simple reclaim cost calculator" sheetId="4" r:id="rId2"/>
    <sheet name="outdoor cat calculator" sheetId="11" r:id="rId3"/>
    <sheet name="Sample for CA, 2010" sheetId="12" r:id="rId4"/>
    <sheet name="References" sheetId="14" r:id="rId5"/>
  </sheets>
  <definedNames>
    <definedName name="_ENREF_1" localSheetId="4">References!$A$3</definedName>
    <definedName name="_ENREF_2" localSheetId="4">References!$A$4</definedName>
    <definedName name="_ENREF_3" localSheetId="4">References!$A$5</definedName>
    <definedName name="_ENREF_4" localSheetId="4">References!$A$6</definedName>
    <definedName name="_ENREF_5" localSheetId="4">References!$A$7</definedName>
    <definedName name="_ENREF_6" localSheetId="4">References!$A$8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2" l="1"/>
  <c r="H3" i="12"/>
  <c r="G3" i="12"/>
  <c r="F3" i="12"/>
  <c r="E3" i="12"/>
  <c r="G3" i="11"/>
  <c r="H3" i="11"/>
  <c r="D3" i="11"/>
  <c r="I3" i="11"/>
  <c r="E3" i="11"/>
  <c r="F3" i="11"/>
  <c r="B7" i="3"/>
  <c r="B10" i="3"/>
  <c r="B7" i="4"/>
  <c r="B8" i="4"/>
</calcChain>
</file>

<file path=xl/sharedStrings.xml><?xml version="1.0" encoding="utf-8"?>
<sst xmlns="http://schemas.openxmlformats.org/spreadsheetml/2006/main" count="48" uniqueCount="38">
  <si>
    <t>Daily cost of care</t>
  </si>
  <si>
    <t>Percent released alive</t>
  </si>
  <si>
    <t>Euth/live release ratio</t>
  </si>
  <si>
    <t>Cost per reclaim</t>
  </si>
  <si>
    <t>Stray hold</t>
  </si>
  <si>
    <t>Percent reclaimed during stray hold</t>
  </si>
  <si>
    <t>Hold to reclaim ratio</t>
  </si>
  <si>
    <t>Cost per live release</t>
  </si>
  <si>
    <t>Average length of stay to euth</t>
  </si>
  <si>
    <t>Average length of stay to live release</t>
  </si>
  <si>
    <t>Intake cost</t>
  </si>
  <si>
    <t>Average processing/outcome cost</t>
  </si>
  <si>
    <t>Euthanasia cost (to shelter)</t>
  </si>
  <si>
    <t>Live release cost (to shelter)</t>
  </si>
  <si>
    <t>Simple reclaim cost calculator</t>
  </si>
  <si>
    <t>Live release cost calculator</t>
  </si>
  <si>
    <t>Outdoor cat population dynamics calculator</t>
  </si>
  <si>
    <t>Human population</t>
  </si>
  <si>
    <t>Stray cat annual intake</t>
  </si>
  <si>
    <t>Live release %</t>
  </si>
  <si>
    <t>Euthanasia %</t>
  </si>
  <si>
    <t>Indoor pet cats</t>
  </si>
  <si>
    <t>Outdoor pet cats</t>
  </si>
  <si>
    <t>Outdoor community cats</t>
  </si>
  <si>
    <t>Cats impounded and released alive</t>
  </si>
  <si>
    <t>Cats impounded and euthanized</t>
  </si>
  <si>
    <t>Outdoor cat population dynamics calculator: California 2010 example</t>
  </si>
  <si>
    <t>Johnson, K. and L. Lewellen (1995). San Diego County survey and analysis of the pet population., San Diego Cat Fanciers.</t>
  </si>
  <si>
    <t>References for numbers of community cats per person</t>
  </si>
  <si>
    <t>Annual feline intake</t>
  </si>
  <si>
    <t>Loss, S. R., T. Will, et al. (2013). "The impact of free-ranging domestic cats on wildlife of the United States." Nat Commun 4: 1396.</t>
  </si>
  <si>
    <t>To use this calculator, you must know the approximate population served by a  shelter or group of shelters (e.g. a city, group of cities or county). Data can be obtained from the U.S. census bureau (http://www.census.gov/#). Enter the population served in column A. Enter the intake and outcome data for the shelters serving this population in the highlighted cells in columns B through C. The calculator will populate the remaining columns and generate the pie chart. Sample provided on next tab.</t>
  </si>
  <si>
    <r>
      <rPr>
        <b/>
        <sz val="11"/>
        <color theme="1"/>
        <rFont val="Calibri"/>
        <family val="2"/>
        <scheme val="minor"/>
      </rPr>
      <t>References</t>
    </r>
    <r>
      <rPr>
        <sz val="11"/>
        <color theme="1"/>
        <rFont val="Calibri"/>
        <family val="2"/>
        <scheme val="minor"/>
      </rPr>
      <t>: Pet cat population based on 2011 pet cat population estimate from 2012 AVMA Demographic sourcebook; estimated 40% of pets allowed outside (percentage may be higher in rural areas, lower in urban areas; range of estimates from 23% to 85% of cats allowed outdoors (Johnson, Lewellen et al. 1994; Johnson and Lewellen 1995; Lord 2008; Kass 2013). Unowned cat population based on composite of multiple studies leading to estimate of ~ 1 cat per 7 people in a community (mid-point of range estimated by Loss,et al. 2013, "The impact of free-ranging domestic cats on wildlife of the United States."). Range of estimates from 1 cat per 2.5 people to 1 cat per 12.2 people.  To change assumptions of persons/cat, adjust denominator in cell H3. See references on tab 3 for details.</t>
    </r>
  </si>
  <si>
    <t>Dabritz, H. A., E. R. Atwill, et al. (2006). "Outdoor fecal deposition by free-roaming cats and attitudes of cat owners and nonowners toward stray pets, wildlife, and water pollution." J Am Vet Med Assoc 229(1): 74-81.</t>
  </si>
  <si>
    <t>Johnson, K., L. Lewellen, et al. (1994). National Pet Alliance survey report on Santa Clara County’s pet population. Cat Fanciers Alamanac: 71-77.</t>
  </si>
  <si>
    <t>Kass, P. H. (2013). "Evaluation of Animal Control Measures on Pet Demographics in Santa Clara County, California, 1993- 2006." PeerJ 1(e18).</t>
  </si>
  <si>
    <t>Levy, J. K., J. E. Woods, et al. (2003). "Number of unowned free-roaming cats in a college community in the southern United States and characteristics of community residents who feed them." J Am Vet Med Assoc 223(2): 202-205.</t>
  </si>
  <si>
    <t>Lord, L. K. (2008). "Attitudes toward and perceptions of free-roaming cats among individuals living in Ohio." J Am Vet Med Assoc 232(8): 1159-1167.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</si>
</sst>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1" fontId="0" fillId="0" borderId="0" xfId="0" applyNumberFormat="1"/>
    <xf numFmtId="0" fontId="0" fillId="0" borderId="3" xfId="0" applyBorder="1"/>
    <xf numFmtId="0" fontId="0" fillId="2" borderId="4" xfId="0" applyFill="1" applyBorder="1"/>
    <xf numFmtId="2" fontId="0" fillId="0" borderId="4" xfId="0" applyNumberFormat="1" applyFill="1" applyBorder="1"/>
    <xf numFmtId="0" fontId="0" fillId="0" borderId="5" xfId="0" applyBorder="1"/>
    <xf numFmtId="1" fontId="0" fillId="0" borderId="6" xfId="0" applyNumberFormat="1" applyFill="1" applyBorder="1"/>
    <xf numFmtId="0" fontId="1" fillId="0" borderId="9" xfId="0" applyFont="1" applyFill="1" applyBorder="1" applyAlignment="1"/>
    <xf numFmtId="1" fontId="0" fillId="0" borderId="4" xfId="0" applyNumberFormat="1" applyFill="1" applyBorder="1"/>
    <xf numFmtId="1" fontId="0" fillId="0" borderId="6" xfId="0" applyNumberFormat="1" applyBorder="1"/>
    <xf numFmtId="0" fontId="0" fillId="2" borderId="3" xfId="0" applyFill="1" applyBorder="1"/>
    <xf numFmtId="0" fontId="0" fillId="2" borderId="11" xfId="0" applyFill="1" applyBorder="1"/>
    <xf numFmtId="1" fontId="0" fillId="0" borderId="11" xfId="0" applyNumberFormat="1" applyBorder="1"/>
    <xf numFmtId="9" fontId="0" fillId="2" borderId="11" xfId="0" applyNumberFormat="1" applyFill="1" applyBorder="1"/>
    <xf numFmtId="9" fontId="0" fillId="2" borderId="6" xfId="0" applyNumberFormat="1" applyFill="1" applyBorder="1"/>
    <xf numFmtId="3" fontId="0" fillId="2" borderId="5" xfId="0" applyNumberFormat="1" applyFill="1" applyBorder="1"/>
    <xf numFmtId="0" fontId="1" fillId="5" borderId="1" xfId="0" applyFont="1" applyFill="1" applyBorder="1" applyAlignment="1">
      <alignment wrapText="1"/>
    </xf>
    <xf numFmtId="0" fontId="1" fillId="5" borderId="10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0" borderId="0" xfId="0" applyFont="1"/>
    <xf numFmtId="0" fontId="0" fillId="0" borderId="0" xfId="0" applyAlignment="1">
      <alignment vertical="top"/>
    </xf>
    <xf numFmtId="9" fontId="0" fillId="8" borderId="6" xfId="0" applyNumberFormat="1" applyFill="1" applyBorder="1"/>
    <xf numFmtId="3" fontId="0" fillId="2" borderId="11" xfId="0" applyNumberFormat="1" applyFill="1" applyBorder="1"/>
    <xf numFmtId="0" fontId="1" fillId="5" borderId="1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2" fillId="0" borderId="0" xfId="1" applyAlignment="1">
      <alignment horizontal="left" vertical="top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7" borderId="11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Community</a:t>
            </a:r>
            <a:r>
              <a:rPr lang="en-US" baseline="0"/>
              <a:t> and shelter cat dynamics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'outdoor cat calculator'!$F$2:$I$2</c:f>
              <c:strCache>
                <c:ptCount val="4"/>
                <c:pt idx="0">
                  <c:v>Outdoor pet cats</c:v>
                </c:pt>
                <c:pt idx="1">
                  <c:v>Outdoor community cats</c:v>
                </c:pt>
                <c:pt idx="2">
                  <c:v>Cats impounded and released alive</c:v>
                </c:pt>
                <c:pt idx="3">
                  <c:v>Cats impounded and euthanized</c:v>
                </c:pt>
              </c:strCache>
            </c:strRef>
          </c:cat>
          <c:val>
            <c:numRef>
              <c:f>'outdoor cat calculator'!$F$3:$I$3</c:f>
              <c:numCache>
                <c:formatCode>0</c:formatCode>
                <c:ptCount val="4"/>
                <c:pt idx="0">
                  <c:v>2.99047619047619E7</c:v>
                </c:pt>
                <c:pt idx="1">
                  <c:v>4.48571428571429E7</c:v>
                </c:pt>
                <c:pt idx="2">
                  <c:v>2.0E6</c:v>
                </c:pt>
                <c:pt idx="3">
                  <c:v>6.0E6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Shelter and community cat dynamics, CA 2010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'Sample for CA, 2010'!$F$2:$I$2</c:f>
              <c:strCache>
                <c:ptCount val="4"/>
                <c:pt idx="0">
                  <c:v>Outdoor pet cats</c:v>
                </c:pt>
                <c:pt idx="1">
                  <c:v>Outdoor community cats</c:v>
                </c:pt>
                <c:pt idx="2">
                  <c:v>Cats impounded and released alive</c:v>
                </c:pt>
                <c:pt idx="3">
                  <c:v>Cats impounded and euthanized</c:v>
                </c:pt>
              </c:strCache>
            </c:strRef>
          </c:cat>
          <c:val>
            <c:numRef>
              <c:f>'Sample for CA, 2010'!$F$3:$I$3</c:f>
              <c:numCache>
                <c:formatCode>0</c:formatCode>
                <c:ptCount val="4"/>
                <c:pt idx="0">
                  <c:v>3.54799580952381E6</c:v>
                </c:pt>
                <c:pt idx="1">
                  <c:v>5.32199371428571E6</c:v>
                </c:pt>
                <c:pt idx="2">
                  <c:v>110367.3</c:v>
                </c:pt>
                <c:pt idx="3">
                  <c:v>257523.7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105196</xdr:colOff>
      <xdr:row>7</xdr:row>
      <xdr:rowOff>28322</xdr:rowOff>
    </xdr:from>
    <xdr:to>
      <xdr:col>11</xdr:col>
      <xdr:colOff>48552</xdr:colOff>
      <xdr:row>33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542165</xdr:colOff>
      <xdr:row>6</xdr:row>
      <xdr:rowOff>60690</xdr:rowOff>
    </xdr:from>
    <xdr:to>
      <xdr:col>11</xdr:col>
      <xdr:colOff>598810</xdr:colOff>
      <xdr:row>25</xdr:row>
      <xdr:rowOff>105196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/url?sa=t&amp;rct=j&amp;q=&amp;esrc=s&amp;source=web&amp;cd=1&amp;cad=rja&amp;uact=8&amp;ved=0CCkQFjAA&amp;url=http%3A%2F%2Fwww.theanimalcouncil.com%2Ffiles%2FNPA_1995SanDiego.pdf&amp;ei=wVxQU6C3MYOcyQGw74BI&amp;usg=AFQjCNEcxzAtryWkRk_v5MMcMKSNQgpUTQ&amp;sig2=5uMTLvVllm9hXee1OtNdQw" TargetMode="External"/><Relationship Id="rId4" Type="http://schemas.openxmlformats.org/officeDocument/2006/relationships/hyperlink" Target="http://www.google.com/url?sa=t&amp;rct=j&amp;q=&amp;esrc=s&amp;source=web&amp;cd=2&amp;cad=rja&amp;uact=8&amp;ved=0CDQQFjAB&amp;url=http%3A%2F%2Ftheanimalcouncil.com%2Ffiles%2FNPA_1993_Original_Copy_SCCo_pet_study.pdf&amp;ei=6lxQU72JLcqAygH6oYGoDg&amp;usg=AFQjCNGM332Aoz0LZexgKimnyhxbY6ZREw&amp;sig2=i1a" TargetMode="External"/><Relationship Id="rId5" Type="http://schemas.openxmlformats.org/officeDocument/2006/relationships/hyperlink" Target="https://peerj.com/articles/18/" TargetMode="External"/><Relationship Id="rId6" Type="http://schemas.openxmlformats.org/officeDocument/2006/relationships/hyperlink" Target="http://www.ncbi.nlm.nih.gov/pubmed/12875446" TargetMode="External"/><Relationship Id="rId7" Type="http://schemas.openxmlformats.org/officeDocument/2006/relationships/hyperlink" Target="https://www.google.com/url?sa=t&amp;rct=j&amp;q=&amp;esrc=s&amp;source=web&amp;cd=2&amp;cad=rja&amp;uact=8&amp;ved=0CDoQFjAB&amp;url=https%3A%2F%2Fadmin.avma.org%2FNews%2FJournals%2FCollections%2FDocuments%2Fjavma_232_8_1159.pdf&amp;ei=oV5QU5vACM-QyQGL6YCQAg&amp;usg=AFQjCNGEFZW0Fi86NCH_UVVVgbRiwmNw" TargetMode="External"/><Relationship Id="rId1" Type="http://schemas.openxmlformats.org/officeDocument/2006/relationships/hyperlink" Target="http://www.nature.com/ncomms/journal/v4/n1/full/ncomms2380.html" TargetMode="External"/><Relationship Id="rId2" Type="http://schemas.openxmlformats.org/officeDocument/2006/relationships/hyperlink" Target="http://www.researchgate.net/publication/6966675_Outdoor_fecal_deposition_by_free-roaming_cats_and_attitudes_of_cat_owners_and_nonowners_toward_stray_pets_wildlife_and_water_pollu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28" sqref="G28"/>
    </sheetView>
  </sheetViews>
  <sheetFormatPr baseColWidth="10" defaultColWidth="8.83203125" defaultRowHeight="14" x14ac:dyDescent="0"/>
  <cols>
    <col min="1" max="1" width="29.83203125" bestFit="1" customWidth="1"/>
    <col min="2" max="2" width="21.83203125" bestFit="1" customWidth="1"/>
    <col min="3" max="3" width="24.33203125" bestFit="1" customWidth="1"/>
  </cols>
  <sheetData>
    <row r="1" spans="1:3">
      <c r="A1" s="32" t="s">
        <v>15</v>
      </c>
      <c r="B1" s="33"/>
      <c r="C1" s="7"/>
    </row>
    <row r="2" spans="1:3">
      <c r="A2" s="2" t="s">
        <v>0</v>
      </c>
      <c r="B2" s="3">
        <v>2</v>
      </c>
    </row>
    <row r="3" spans="1:3">
      <c r="A3" s="2" t="s">
        <v>10</v>
      </c>
      <c r="B3" s="3">
        <v>10</v>
      </c>
    </row>
    <row r="4" spans="1:3">
      <c r="A4" s="2" t="s">
        <v>13</v>
      </c>
      <c r="B4" s="3">
        <v>10</v>
      </c>
    </row>
    <row r="5" spans="1:3">
      <c r="A5" s="2" t="s">
        <v>12</v>
      </c>
      <c r="B5" s="3">
        <v>10</v>
      </c>
    </row>
    <row r="6" spans="1:3">
      <c r="A6" s="2" t="s">
        <v>1</v>
      </c>
      <c r="B6" s="3">
        <v>30</v>
      </c>
    </row>
    <row r="7" spans="1:3">
      <c r="A7" s="2" t="s">
        <v>2</v>
      </c>
      <c r="B7" s="8">
        <f>(100-B6)/B6</f>
        <v>2.3333333333333335</v>
      </c>
    </row>
    <row r="8" spans="1:3">
      <c r="A8" s="10" t="s">
        <v>9</v>
      </c>
      <c r="B8" s="3">
        <v>10</v>
      </c>
    </row>
    <row r="9" spans="1:3">
      <c r="A9" s="10" t="s">
        <v>8</v>
      </c>
      <c r="B9" s="3">
        <v>10</v>
      </c>
    </row>
    <row r="10" spans="1:3" ht="15" thickBot="1">
      <c r="A10" s="5" t="s">
        <v>7</v>
      </c>
      <c r="B10" s="9">
        <f>((B2*B8)+(SUM(B3:B4)))+(((B2*B9)+(B3+B5))*B7)</f>
        <v>133.33333333333334</v>
      </c>
    </row>
  </sheetData>
  <mergeCells count="1">
    <mergeCell ref="A1:B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0" sqref="C10"/>
    </sheetView>
  </sheetViews>
  <sheetFormatPr baseColWidth="10" defaultColWidth="8.83203125" defaultRowHeight="14" x14ac:dyDescent="0"/>
  <cols>
    <col min="1" max="1" width="29" bestFit="1" customWidth="1"/>
    <col min="2" max="2" width="21.83203125" bestFit="1" customWidth="1"/>
    <col min="3" max="3" width="24.33203125" bestFit="1" customWidth="1"/>
  </cols>
  <sheetData>
    <row r="1" spans="1:3">
      <c r="A1" s="34" t="s">
        <v>14</v>
      </c>
      <c r="B1" s="35"/>
    </row>
    <row r="2" spans="1:3">
      <c r="A2" s="2" t="s">
        <v>0</v>
      </c>
      <c r="B2" s="3">
        <v>2</v>
      </c>
      <c r="C2" s="1"/>
    </row>
    <row r="3" spans="1:3">
      <c r="A3" s="2" t="s">
        <v>10</v>
      </c>
      <c r="B3" s="3">
        <v>10</v>
      </c>
      <c r="C3" s="1"/>
    </row>
    <row r="4" spans="1:3">
      <c r="A4" s="2" t="s">
        <v>11</v>
      </c>
      <c r="B4" s="3">
        <v>10</v>
      </c>
      <c r="C4" s="1"/>
    </row>
    <row r="5" spans="1:3">
      <c r="A5" s="2" t="s">
        <v>5</v>
      </c>
      <c r="B5" s="3">
        <v>1.8</v>
      </c>
      <c r="C5" s="1"/>
    </row>
    <row r="6" spans="1:3">
      <c r="A6" s="2" t="s">
        <v>4</v>
      </c>
      <c r="B6" s="3">
        <v>6</v>
      </c>
      <c r="C6" s="1"/>
    </row>
    <row r="7" spans="1:3">
      <c r="A7" s="2" t="s">
        <v>6</v>
      </c>
      <c r="B7" s="4">
        <f>(100-B5)/B5</f>
        <v>54.555555555555557</v>
      </c>
      <c r="C7" s="1"/>
    </row>
    <row r="8" spans="1:3" ht="15" thickBot="1">
      <c r="A8" s="5" t="s">
        <v>3</v>
      </c>
      <c r="B8" s="6">
        <f>((1+B7)*B6*B2)+((1+B7)*SUM(B3:B4))</f>
        <v>1777.7777777777778</v>
      </c>
      <c r="C8" s="1"/>
    </row>
    <row r="9" spans="1:3">
      <c r="C9" s="1"/>
    </row>
    <row r="10" spans="1:3">
      <c r="C10" s="1"/>
    </row>
    <row r="11" spans="1:3">
      <c r="C11" s="1"/>
    </row>
    <row r="12" spans="1:3">
      <c r="C12" s="1"/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</sheetData>
  <mergeCells count="1">
    <mergeCell ref="A1:B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30" sqref="C30"/>
    </sheetView>
  </sheetViews>
  <sheetFormatPr baseColWidth="10" defaultColWidth="8.83203125" defaultRowHeight="14" x14ac:dyDescent="0"/>
  <cols>
    <col min="1" max="1" width="21.1640625" bestFit="1" customWidth="1"/>
    <col min="2" max="10" width="14.33203125" customWidth="1"/>
    <col min="11" max="11" width="15.1640625" customWidth="1"/>
    <col min="12" max="13" width="14.33203125" customWidth="1"/>
    <col min="14" max="14" width="14.6640625" customWidth="1"/>
  </cols>
  <sheetData>
    <row r="1" spans="1:9" ht="15" thickBot="1">
      <c r="A1" s="36" t="s">
        <v>16</v>
      </c>
      <c r="B1" s="36"/>
    </row>
    <row r="2" spans="1:9" ht="42">
      <c r="A2" s="16" t="s">
        <v>17</v>
      </c>
      <c r="B2" s="17" t="s">
        <v>29</v>
      </c>
      <c r="C2" s="17" t="s">
        <v>19</v>
      </c>
      <c r="D2" s="18" t="s">
        <v>20</v>
      </c>
      <c r="E2" s="19" t="s">
        <v>21</v>
      </c>
      <c r="F2" s="19" t="s">
        <v>22</v>
      </c>
      <c r="G2" s="19" t="s">
        <v>23</v>
      </c>
      <c r="H2" s="19" t="s">
        <v>24</v>
      </c>
      <c r="I2" s="20" t="s">
        <v>25</v>
      </c>
    </row>
    <row r="3" spans="1:9" ht="15" thickBot="1">
      <c r="A3" s="15">
        <v>314000000</v>
      </c>
      <c r="B3" s="24">
        <v>8000000</v>
      </c>
      <c r="C3" s="13">
        <v>0.25</v>
      </c>
      <c r="D3" s="23">
        <f>1-C3</f>
        <v>0.75</v>
      </c>
      <c r="E3" s="12">
        <f>(A3/4.1)*0.4</f>
        <v>30634146.341463417</v>
      </c>
      <c r="F3" s="12">
        <f>(A3/4.2)*0.4</f>
        <v>29904761.904761907</v>
      </c>
      <c r="G3" s="12">
        <f>(A3/7)</f>
        <v>44857142.857142858</v>
      </c>
      <c r="H3" s="12">
        <f>(B3)*C3</f>
        <v>2000000</v>
      </c>
      <c r="I3" s="9">
        <f>(B3)*D3</f>
        <v>6000000</v>
      </c>
    </row>
    <row r="4" spans="1:9" ht="15" thickBot="1"/>
    <row r="5" spans="1:9" ht="14.75" customHeight="1">
      <c r="A5" s="37" t="s">
        <v>31</v>
      </c>
      <c r="B5" s="38"/>
    </row>
    <row r="6" spans="1:9" ht="14.75" customHeight="1">
      <c r="A6" s="39"/>
      <c r="B6" s="40"/>
    </row>
    <row r="7" spans="1:9">
      <c r="A7" s="39"/>
      <c r="B7" s="40"/>
    </row>
    <row r="8" spans="1:9">
      <c r="A8" s="39"/>
      <c r="B8" s="40"/>
    </row>
    <row r="9" spans="1:9">
      <c r="A9" s="39"/>
      <c r="B9" s="40"/>
    </row>
    <row r="10" spans="1:9">
      <c r="A10" s="39"/>
      <c r="B10" s="40"/>
    </row>
    <row r="11" spans="1:9">
      <c r="A11" s="39"/>
      <c r="B11" s="40"/>
    </row>
    <row r="12" spans="1:9">
      <c r="A12" s="39"/>
      <c r="B12" s="40"/>
    </row>
    <row r="13" spans="1:9">
      <c r="A13" s="39"/>
      <c r="B13" s="40"/>
    </row>
    <row r="14" spans="1:9">
      <c r="A14" s="39"/>
      <c r="B14" s="40"/>
    </row>
    <row r="15" spans="1:9">
      <c r="A15" s="39"/>
      <c r="B15" s="40"/>
    </row>
    <row r="16" spans="1:9">
      <c r="A16" s="39"/>
      <c r="B16" s="40"/>
    </row>
    <row r="17" spans="1:2">
      <c r="A17" s="39"/>
      <c r="B17" s="40"/>
    </row>
    <row r="18" spans="1:2" ht="15" thickBot="1">
      <c r="A18" s="41"/>
      <c r="B18" s="42"/>
    </row>
    <row r="19" spans="1:2" ht="15" thickBot="1"/>
    <row r="20" spans="1:2" ht="14.75" customHeight="1">
      <c r="A20" s="37" t="s">
        <v>32</v>
      </c>
      <c r="B20" s="38"/>
    </row>
    <row r="21" spans="1:2">
      <c r="A21" s="39"/>
      <c r="B21" s="40"/>
    </row>
    <row r="22" spans="1:2">
      <c r="A22" s="39"/>
      <c r="B22" s="40"/>
    </row>
    <row r="23" spans="1:2">
      <c r="A23" s="39"/>
      <c r="B23" s="40"/>
    </row>
    <row r="24" spans="1:2">
      <c r="A24" s="39"/>
      <c r="B24" s="40"/>
    </row>
    <row r="25" spans="1:2">
      <c r="A25" s="39"/>
      <c r="B25" s="40"/>
    </row>
    <row r="26" spans="1:2">
      <c r="A26" s="39"/>
      <c r="B26" s="40"/>
    </row>
    <row r="27" spans="1:2">
      <c r="A27" s="39"/>
      <c r="B27" s="40"/>
    </row>
    <row r="28" spans="1:2">
      <c r="A28" s="39"/>
      <c r="B28" s="40"/>
    </row>
    <row r="29" spans="1:2">
      <c r="A29" s="39"/>
      <c r="B29" s="40"/>
    </row>
    <row r="30" spans="1:2">
      <c r="A30" s="39"/>
      <c r="B30" s="40"/>
    </row>
    <row r="31" spans="1:2">
      <c r="A31" s="39"/>
      <c r="B31" s="40"/>
    </row>
    <row r="32" spans="1:2">
      <c r="A32" s="39"/>
      <c r="B32" s="40"/>
    </row>
    <row r="33" spans="1:2">
      <c r="A33" s="39"/>
      <c r="B33" s="40"/>
    </row>
    <row r="34" spans="1:2">
      <c r="A34" s="39"/>
      <c r="B34" s="40"/>
    </row>
    <row r="35" spans="1:2">
      <c r="A35" s="39"/>
      <c r="B35" s="40"/>
    </row>
    <row r="36" spans="1:2">
      <c r="A36" s="39"/>
      <c r="B36" s="40"/>
    </row>
    <row r="37" spans="1:2">
      <c r="A37" s="39"/>
      <c r="B37" s="40"/>
    </row>
    <row r="38" spans="1:2">
      <c r="A38" s="39"/>
      <c r="B38" s="40"/>
    </row>
    <row r="39" spans="1:2" ht="15" thickBot="1">
      <c r="A39" s="41"/>
      <c r="B39" s="42"/>
    </row>
  </sheetData>
  <mergeCells count="3">
    <mergeCell ref="A1:B1"/>
    <mergeCell ref="A20:B39"/>
    <mergeCell ref="A5:B18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D12" sqref="D12"/>
    </sheetView>
  </sheetViews>
  <sheetFormatPr baseColWidth="10" defaultColWidth="8.83203125" defaultRowHeight="14" x14ac:dyDescent="0"/>
  <cols>
    <col min="1" max="1" width="15.6640625" bestFit="1" customWidth="1"/>
    <col min="2" max="2" width="21.6640625" customWidth="1"/>
    <col min="3" max="3" width="17" customWidth="1"/>
    <col min="4" max="4" width="12.6640625" customWidth="1"/>
    <col min="5" max="5" width="12.83203125" bestFit="1" customWidth="1"/>
    <col min="7" max="7" width="21.1640625" customWidth="1"/>
    <col min="8" max="8" width="19.33203125" customWidth="1"/>
    <col min="9" max="9" width="18.5" customWidth="1"/>
    <col min="10" max="10" width="13.5" customWidth="1"/>
  </cols>
  <sheetData>
    <row r="1" spans="1:10" ht="15" thickBo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">
      <c r="A2" s="25" t="s">
        <v>17</v>
      </c>
      <c r="B2" s="26" t="s">
        <v>18</v>
      </c>
      <c r="C2" s="26" t="s">
        <v>19</v>
      </c>
      <c r="D2" s="27" t="s">
        <v>20</v>
      </c>
      <c r="E2" s="28" t="s">
        <v>21</v>
      </c>
      <c r="F2" s="29" t="s">
        <v>22</v>
      </c>
      <c r="G2" s="29" t="s">
        <v>23</v>
      </c>
      <c r="H2" s="29" t="s">
        <v>24</v>
      </c>
      <c r="I2" s="30" t="s">
        <v>25</v>
      </c>
    </row>
    <row r="3" spans="1:10" ht="15" thickBot="1">
      <c r="A3" s="15">
        <v>37253956</v>
      </c>
      <c r="B3" s="11">
        <v>367891</v>
      </c>
      <c r="C3" s="13">
        <v>0.3</v>
      </c>
      <c r="D3" s="14">
        <v>0.7</v>
      </c>
      <c r="E3" s="12">
        <f>(A3/4.1)*0.4</f>
        <v>3634532.2926829271</v>
      </c>
      <c r="F3" s="12">
        <f>(A3/4.2)*0.4</f>
        <v>3547995.8095238097</v>
      </c>
      <c r="G3" s="12">
        <f>(A3/7)</f>
        <v>5321993.7142857146</v>
      </c>
      <c r="H3" s="12">
        <f>(B3)*C3</f>
        <v>110367.3</v>
      </c>
      <c r="I3" s="9">
        <f>(B3)*D3</f>
        <v>257523.69999999998</v>
      </c>
    </row>
  </sheetData>
  <mergeCells count="1">
    <mergeCell ref="A1:J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A8" sqref="A8"/>
    </sheetView>
  </sheetViews>
  <sheetFormatPr baseColWidth="10" defaultColWidth="8.83203125" defaultRowHeight="33" customHeight="1" x14ac:dyDescent="0"/>
  <cols>
    <col min="1" max="1" width="59.33203125" customWidth="1"/>
    <col min="2" max="2" width="9.5" bestFit="1" customWidth="1"/>
    <col min="3" max="3" width="11.5" bestFit="1" customWidth="1"/>
    <col min="4" max="4" width="14.5" bestFit="1" customWidth="1"/>
    <col min="5" max="5" width="14" bestFit="1" customWidth="1"/>
    <col min="6" max="6" width="12" bestFit="1" customWidth="1"/>
    <col min="7" max="7" width="13.83203125" bestFit="1" customWidth="1"/>
  </cols>
  <sheetData>
    <row r="1" spans="1:14" ht="33" customHeight="1">
      <c r="A1" s="21" t="s">
        <v>28</v>
      </c>
    </row>
    <row r="2" spans="1:14" ht="33" customHeight="1">
      <c r="A2" s="31" t="s">
        <v>30</v>
      </c>
    </row>
    <row r="3" spans="1:14" ht="33" customHeight="1">
      <c r="A3" s="31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3" customHeight="1">
      <c r="A4" s="31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33" customHeight="1">
      <c r="A5" s="31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3" customHeight="1">
      <c r="A6" s="3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33" customHeight="1">
      <c r="A7" s="31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31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</sheetData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live release cost calculator</vt:lpstr>
      <vt:lpstr>simple reclaim cost calculator</vt:lpstr>
      <vt:lpstr>outdoor cat calculator</vt:lpstr>
      <vt:lpstr>Sample for CA, 2010</vt:lpstr>
      <vt:lpstr>References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Hurley</dc:creator>
  <cp:lastModifiedBy>Michael Bannasch</cp:lastModifiedBy>
  <dcterms:created xsi:type="dcterms:W3CDTF">2012-03-13T21:05:21Z</dcterms:created>
  <dcterms:modified xsi:type="dcterms:W3CDTF">2014-04-17T23:08:25Z</dcterms:modified>
</cp:coreProperties>
</file>